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<sst xmlns="http://schemas.openxmlformats.org/spreadsheetml/2006/main" count="33" uniqueCount="33">
  <si>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Date</t>
  </si>
  <si>
    <t>No. of Blocks</t>
  </si>
  <si>
    <t>Co-ordinator</t>
  </si>
  <si>
    <t>Factotum</t>
  </si>
  <si>
    <t>Reliever</t>
  </si>
  <si>
    <t>TOTAL</t>
  </si>
  <si>
    <t>RATE</t>
  </si>
  <si>
    <t>Sweeper</t>
  </si>
  <si>
    <t>AMOUNT</t>
  </si>
  <si>
    <t>Exam Center Name………………………………………………………………………………………………………………………………………..</t>
  </si>
  <si>
    <t>Exam time:……………………………………………………………….</t>
  </si>
  <si>
    <t xml:space="preserve">Total AMOUNT </t>
  </si>
  <si>
    <t xml:space="preserve">Instrictions: </t>
  </si>
  <si>
    <t>Examination…………………………………………………………………………………………………………………………………………………………………………….</t>
  </si>
  <si>
    <t>Principal/ Co-Ordinator</t>
  </si>
  <si>
    <t>Hamel/Water Bearers</t>
  </si>
  <si>
    <t>Sr. No</t>
  </si>
  <si>
    <t>Stationary  Clerk</t>
  </si>
  <si>
    <t>Total No.  of students</t>
  </si>
  <si>
    <t>Sr. Sup. Peon</t>
  </si>
  <si>
    <t>College Name ……………………………………………………………………………………………………………....</t>
  </si>
  <si>
    <t>Exam Date:  From…………………….To ……………..</t>
  </si>
  <si>
    <t>No. of Jr.  supervisors</t>
  </si>
  <si>
    <t>No. of Sr. supervisors</t>
  </si>
  <si>
    <t>3. Statement for Morning  and Evening session should be prepare saperately.</t>
  </si>
  <si>
    <t>MORNING/ EVENING</t>
  </si>
  <si>
    <t>SARDAR PATEL UNIVERSITY</t>
  </si>
  <si>
    <t>Advanced to be paid @ 80%</t>
  </si>
  <si>
    <t>Model to calculate the Total Estimated Expenses for the Written Examination.</t>
  </si>
  <si>
    <t>4. One Sweeper should be appointed during whole day on the particular date of the examination.</t>
  </si>
  <si>
    <t xml:space="preserve">2  While requesting the advanced to conduct the written examination, estimated expences must be
    produced in the given prefoma. </t>
  </si>
  <si>
    <t>1. Total Number of the students means the No. of students from all the streams who are appearing 
    in the exam on that particular day/ session and time.</t>
  </si>
  <si>
    <t>5. Typing charges Rs. 500 for theory and practical examination or Actual cost whichever is less.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</si>
</sst>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gency FB"/>
      <family val="2"/>
    </font>
    <font>
      <b/>
      <sz val="14"/>
      <color indexed="8"/>
      <name val="Calibri"/>
      <family val="2"/>
    </font>
    <font>
      <b/>
      <sz val="18"/>
      <color indexed="8"/>
      <name val="Algerian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gency FB"/>
      <family val="2"/>
    </font>
    <font>
      <b/>
      <sz val="18"/>
      <color theme="1"/>
      <name val="Algerian"/>
      <family val="5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37" fillId="0" borderId="0" xfId="0" applyFont="1" applyAlignment="1">
      <alignment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left" wrapText="1"/>
    </xf>
    <xf numFmtId="0" fontId="41" fillId="0" borderId="13" xfId="0" applyFont="1" applyBorder="1" applyAlignment="1">
      <alignment/>
    </xf>
    <xf numFmtId="0" fontId="41" fillId="0" borderId="13" xfId="0" applyFont="1" applyBorder="1" applyAlignment="1" applyProtection="1">
      <alignment horizontal="left"/>
      <protection locked="0"/>
    </xf>
    <xf numFmtId="0" fontId="41" fillId="0" borderId="13" xfId="0" applyFont="1" applyBorder="1" applyAlignment="1" applyProtection="1">
      <alignment horizontal="left" wrapText="1"/>
      <protection locked="0"/>
    </xf>
    <xf numFmtId="0" fontId="41" fillId="0" borderId="14" xfId="0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/>
      <protection locked="0"/>
    </xf>
    <xf numFmtId="0" fontId="39" fillId="0" borderId="11" xfId="0" applyFont="1" applyBorder="1" applyAlignment="1">
      <alignment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37" fillId="0" borderId="11" xfId="0" applyFont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left"/>
      <protection locked="0"/>
    </xf>
    <xf numFmtId="0" fontId="39" fillId="0" borderId="11" xfId="0" applyFont="1" applyBorder="1" applyAlignment="1" applyProtection="1">
      <alignment horizontal="left"/>
      <protection locked="0"/>
    </xf>
    <xf numFmtId="0" fontId="39" fillId="0" borderId="12" xfId="0" applyFont="1" applyBorder="1" applyAlignment="1" applyProtection="1">
      <alignment horizontal="left"/>
      <protection locked="0"/>
    </xf>
    <xf numFmtId="0" fontId="40" fillId="0" borderId="0" xfId="0" applyFont="1" applyAlignment="1">
      <alignment horizontal="left" wrapText="1"/>
    </xf>
    <xf numFmtId="0" fontId="41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1" fontId="4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4">
      <selection activeCell="A21" sqref="A21:O21"/>
    </sheetView>
  </sheetViews>
  <sheetFormatPr defaultColWidth="9.140625" defaultRowHeight="15"/>
  <cols>
    <col min="1" max="1" width="17.421875" style="2" customWidth="1"/>
    <col min="2" max="19" width="5.421875" style="0" customWidth="1"/>
    <col min="20" max="21" width="6.7109375" style="1" customWidth="1"/>
    <col min="22" max="22" width="7.00390625" style="0" customWidth="1"/>
  </cols>
  <sheetData>
    <row r="1" spans="6:15" ht="25.5" customHeight="1" thickBot="1">
      <c r="F1" s="34" t="s">
        <v>26</v>
      </c>
      <c r="G1" s="35"/>
      <c r="H1" s="35"/>
      <c r="I1" s="35"/>
      <c r="J1" s="35"/>
      <c r="K1" s="35"/>
      <c r="L1" s="35"/>
      <c r="M1" s="35"/>
      <c r="N1" s="35"/>
      <c r="O1" s="36"/>
    </row>
    <row r="2" spans="2:21" ht="18.75" customHeight="1" thickBot="1">
      <c r="B2" s="42" t="s">
        <v>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2" ht="21" customHeight="1" thickBot="1">
      <c r="A3" s="3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6"/>
    </row>
    <row r="4" spans="1:22" ht="21" customHeight="1" thickBot="1">
      <c r="A4" s="43" t="s">
        <v>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43" t="s">
        <v>21</v>
      </c>
      <c r="N4" s="44"/>
      <c r="O4" s="44"/>
      <c r="P4" s="44"/>
      <c r="Q4" s="44"/>
      <c r="R4" s="44"/>
      <c r="S4" s="44"/>
      <c r="T4" s="44"/>
      <c r="U4" s="44"/>
      <c r="V4" s="45"/>
    </row>
    <row r="5" spans="1:22" ht="21" customHeight="1" thickBot="1">
      <c r="A5" s="3" t="s">
        <v>9</v>
      </c>
      <c r="B5" s="4"/>
      <c r="C5" s="27"/>
      <c r="D5" s="4"/>
      <c r="E5" s="4"/>
      <c r="F5" s="4"/>
      <c r="G5" s="4"/>
      <c r="H5" s="4"/>
      <c r="I5" s="4"/>
      <c r="J5" s="4"/>
      <c r="K5" s="4"/>
      <c r="L5" s="7"/>
      <c r="M5" s="3" t="s">
        <v>10</v>
      </c>
      <c r="N5" s="4"/>
      <c r="O5" s="4"/>
      <c r="P5" s="33" t="s">
        <v>25</v>
      </c>
      <c r="Q5" s="4"/>
      <c r="R5" s="30"/>
      <c r="S5" s="4"/>
      <c r="T5" s="5"/>
      <c r="U5" s="5"/>
      <c r="V5" s="6"/>
    </row>
    <row r="6" spans="1:22" ht="18.75" customHeight="1">
      <c r="A6" s="15" t="s">
        <v>16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31">
        <v>17</v>
      </c>
      <c r="S6" s="31">
        <v>18</v>
      </c>
      <c r="T6" s="41" t="s">
        <v>5</v>
      </c>
      <c r="U6" s="41" t="s">
        <v>6</v>
      </c>
      <c r="V6" s="41" t="s">
        <v>8</v>
      </c>
    </row>
    <row r="7" spans="1:22" ht="18.7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41"/>
      <c r="U7" s="41"/>
      <c r="V7" s="41"/>
    </row>
    <row r="8" spans="1:22" ht="16.5" customHeight="1">
      <c r="A8" s="14" t="s">
        <v>18</v>
      </c>
      <c r="B8" s="9">
        <v>10</v>
      </c>
      <c r="C8" s="9">
        <v>10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f>SUM(B8:S8)</f>
        <v>20</v>
      </c>
      <c r="U8" s="10"/>
      <c r="V8" s="9"/>
    </row>
    <row r="9" spans="1:22" ht="15.75">
      <c r="A9" s="16" t="s">
        <v>1</v>
      </c>
      <c r="B9" s="23">
        <f>ROUNDUP(B8/30,0)</f>
        <v>1</v>
      </c>
      <c r="C9" s="23">
        <f>ROUNDUP(C8/30,0)</f>
        <v>1</v>
      </c>
      <c r="D9" s="23">
        <f>ROUNDUP(D8/30,0)</f>
        <v>0</v>
      </c>
      <c r="E9" s="23">
        <f>ROUNDUP(E8/30,0)</f>
        <v>0</v>
      </c>
      <c r="F9" s="23">
        <f>ROUNDUP(F8/30,0)</f>
        <v>0</v>
      </c>
      <c r="G9" s="23">
        <f>ROUNDUP(G8/30,0)</f>
        <v>0</v>
      </c>
      <c r="H9" s="23">
        <f>ROUNDUP(H8/30,0)</f>
        <v>0</v>
      </c>
      <c r="I9" s="23">
        <f>ROUNDUP(I8/30,0)</f>
        <v>0</v>
      </c>
      <c r="J9" s="23">
        <f>ROUNDUP(J8/30,0)</f>
        <v>0</v>
      </c>
      <c r="K9" s="23">
        <f>ROUNDUP(K8/30,0)</f>
        <v>0</v>
      </c>
      <c r="L9" s="23">
        <f>ROUNDUP(L8/30,0)</f>
        <v>0</v>
      </c>
      <c r="M9" s="23">
        <f>ROUNDUP(M8/30,0)</f>
        <v>0</v>
      </c>
      <c r="N9" s="23">
        <f>ROUNDUP(N8/30,0)</f>
        <v>0</v>
      </c>
      <c r="O9" s="23">
        <f>ROUNDUP(O8/30,0)</f>
        <v>0</v>
      </c>
      <c r="P9" s="23">
        <f>ROUNDUP(P8/30,0)</f>
        <v>0</v>
      </c>
      <c r="Q9" s="23">
        <f>ROUNDUP(Q8/30,0)</f>
        <v>0</v>
      </c>
      <c r="R9" s="23">
        <f>ROUNDUP(R8/30,0)</f>
        <v>0</v>
      </c>
      <c r="S9" s="23">
        <f>ROUNDUP(S8/30,0)</f>
        <v>0</v>
      </c>
      <c r="T9" s="9">
        <f aca="true" t="shared" si="0" ref="T9:T14">SUM(B9:S9)</f>
        <v>2</v>
      </c>
      <c r="U9" s="23">
        <v>0</v>
      </c>
      <c r="V9" s="11"/>
    </row>
    <row r="10" spans="1:22" ht="15.75">
      <c r="A10" s="16" t="s">
        <v>2</v>
      </c>
      <c r="B10" s="23">
        <f>IF(B8&gt;0,1,0)</f>
        <v>1</v>
      </c>
      <c r="C10" s="23">
        <f>IF(C8&gt;0,1,0)</f>
        <v>1</v>
      </c>
      <c r="D10" s="23">
        <f>IF(D8&gt;0,1,0)</f>
        <v>0</v>
      </c>
      <c r="E10" s="23">
        <f>IF(E8&gt;0,1,0)</f>
        <v>0</v>
      </c>
      <c r="F10" s="23">
        <f>IF(F8&gt;0,1,0)</f>
        <v>0</v>
      </c>
      <c r="G10" s="23">
        <f>IF(G8&gt;0,1,0)</f>
        <v>0</v>
      </c>
      <c r="H10" s="23">
        <f>IF(H8&gt;0,1,0)</f>
        <v>0</v>
      </c>
      <c r="I10" s="23">
        <f>IF(I8&gt;0,1,0)</f>
        <v>0</v>
      </c>
      <c r="J10" s="23">
        <f>IF(J8&gt;0,1,0)</f>
        <v>0</v>
      </c>
      <c r="K10" s="23">
        <f>IF(K8&gt;0,1,0)</f>
        <v>0</v>
      </c>
      <c r="L10" s="23">
        <f>IF(L8&gt;0,1,0)</f>
        <v>0</v>
      </c>
      <c r="M10" s="23">
        <f>IF(M8&gt;0,1,0)</f>
        <v>0</v>
      </c>
      <c r="N10" s="23">
        <f>IF(N8&gt;0,1,0)</f>
        <v>0</v>
      </c>
      <c r="O10" s="23">
        <f>IF(O8&gt;0,1,0)</f>
        <v>0</v>
      </c>
      <c r="P10" s="23">
        <f>IF(P8&gt;0,1,0)</f>
        <v>0</v>
      </c>
      <c r="Q10" s="23">
        <f>IF(Q8&gt;0,1,0)</f>
        <v>0</v>
      </c>
      <c r="R10" s="23">
        <f>IF(R8&gt;0,1,0)</f>
        <v>0</v>
      </c>
      <c r="S10" s="23">
        <f>IF(S8&gt;0,1,0)</f>
        <v>0</v>
      </c>
      <c r="T10" s="9">
        <f t="shared" si="0"/>
        <v>2</v>
      </c>
      <c r="U10" s="24">
        <v>250</v>
      </c>
      <c r="V10" s="11">
        <f>(T10*U10)</f>
        <v>500</v>
      </c>
    </row>
    <row r="11" spans="1:22" ht="15.75">
      <c r="A11" s="17" t="s">
        <v>23</v>
      </c>
      <c r="B11" s="23">
        <f>IF(B8&gt;500,3,IF(B8&gt;250,2,IF(B8&gt;=1,1,0)))</f>
        <v>1</v>
      </c>
      <c r="C11" s="23">
        <f>IF(C8&gt;500,3,IF(C8&gt;250,2,IF(C8&gt;=1,1,0)))</f>
        <v>1</v>
      </c>
      <c r="D11" s="23">
        <f>IF(D8&gt;500,3,IF(D8&gt;250,2,IF(D8&gt;=1,1,0)))</f>
        <v>0</v>
      </c>
      <c r="E11" s="23">
        <f>IF(E8&gt;500,3,IF(E8&gt;250,2,IF(E8&gt;=1,1,0)))</f>
        <v>0</v>
      </c>
      <c r="F11" s="23">
        <f>IF(F8&gt;500,3,IF(F8&gt;250,2,IF(F8&gt;=1,1,0)))</f>
        <v>0</v>
      </c>
      <c r="G11" s="23">
        <f>IF(G8&gt;500,3,IF(G8&gt;250,2,IF(G8&gt;=1,1,0)))</f>
        <v>0</v>
      </c>
      <c r="H11" s="23">
        <f>IF(H8&gt;500,3,IF(H8&gt;250,2,IF(H8&gt;=1,1,0)))</f>
        <v>0</v>
      </c>
      <c r="I11" s="23">
        <f>IF(I8&gt;500,3,IF(I8&gt;250,2,IF(I8&gt;=1,1,0)))</f>
        <v>0</v>
      </c>
      <c r="J11" s="23">
        <f>IF(J8&gt;500,3,IF(J8&gt;250,2,IF(J8&gt;=1,1,0)))</f>
        <v>0</v>
      </c>
      <c r="K11" s="23">
        <f>IF(K8&gt;500,3,IF(K8&gt;250,2,IF(K8&gt;=1,1,0)))</f>
        <v>0</v>
      </c>
      <c r="L11" s="23">
        <f>IF(L8&gt;500,3,IF(L8&gt;250,2,IF(L8&gt;=1,1,0)))</f>
        <v>0</v>
      </c>
      <c r="M11" s="23">
        <f>IF(M8&gt;500,3,IF(M8&gt;250,2,IF(M8&gt;=1,1,0)))</f>
        <v>0</v>
      </c>
      <c r="N11" s="23">
        <f>IF(N8&gt;500,3,IF(N8&gt;250,2,IF(N8&gt;=1,1,0)))</f>
        <v>0</v>
      </c>
      <c r="O11" s="23">
        <f>IF(O8&gt;500,3,IF(O8&gt;250,2,IF(O8&gt;=1,1,0)))</f>
        <v>0</v>
      </c>
      <c r="P11" s="23">
        <f>IF(P8&gt;500,3,IF(P8&gt;250,2,IF(P8&gt;=1,1,0)))</f>
        <v>0</v>
      </c>
      <c r="Q11" s="23">
        <f>IF(Q8&gt;500,3,IF(Q8&gt;250,2,IF(Q8&gt;=1,1,0)))</f>
        <v>0</v>
      </c>
      <c r="R11" s="23">
        <f>IF(R8&gt;500,3,IF(R8&gt;250,2,IF(R8&gt;=1,1,0)))</f>
        <v>0</v>
      </c>
      <c r="S11" s="23">
        <f>IF(S8&gt;500,3,IF(S8&gt;250,2,IF(S8&gt;=1,1,0)))</f>
        <v>0</v>
      </c>
      <c r="T11" s="9">
        <f t="shared" si="0"/>
        <v>2</v>
      </c>
      <c r="U11" s="23">
        <v>225</v>
      </c>
      <c r="V11" s="11">
        <f aca="true" t="shared" si="1" ref="V11:V18">(T11*U11)</f>
        <v>450</v>
      </c>
    </row>
    <row r="12" spans="1:22" ht="18" customHeight="1">
      <c r="A12" s="17" t="s">
        <v>22</v>
      </c>
      <c r="B12" s="23">
        <f>(B9)</f>
        <v>1</v>
      </c>
      <c r="C12" s="23">
        <f>(C9)</f>
        <v>1</v>
      </c>
      <c r="D12" s="23">
        <f>(D9)</f>
        <v>0</v>
      </c>
      <c r="E12" s="23">
        <f>(E9)</f>
        <v>0</v>
      </c>
      <c r="F12" s="23">
        <f>(F9)</f>
        <v>0</v>
      </c>
      <c r="G12" s="23">
        <f>(G9)</f>
        <v>0</v>
      </c>
      <c r="H12" s="23">
        <f>(H9)</f>
        <v>0</v>
      </c>
      <c r="I12" s="23">
        <f>(I9)</f>
        <v>0</v>
      </c>
      <c r="J12" s="23">
        <f>(J9)</f>
        <v>0</v>
      </c>
      <c r="K12" s="23">
        <f>(K9)</f>
        <v>0</v>
      </c>
      <c r="L12" s="23">
        <f>(L9)</f>
        <v>0</v>
      </c>
      <c r="M12" s="23">
        <f>(M9)</f>
        <v>0</v>
      </c>
      <c r="N12" s="23">
        <f>(N9)</f>
        <v>0</v>
      </c>
      <c r="O12" s="23">
        <f>(O9)</f>
        <v>0</v>
      </c>
      <c r="P12" s="23">
        <f>(P9)</f>
        <v>0</v>
      </c>
      <c r="Q12" s="23">
        <f>(Q9)</f>
        <v>0</v>
      </c>
      <c r="R12" s="23">
        <f>(R9)</f>
        <v>0</v>
      </c>
      <c r="S12" s="23">
        <f>(S9)</f>
        <v>0</v>
      </c>
      <c r="T12" s="9">
        <f t="shared" si="0"/>
        <v>2</v>
      </c>
      <c r="U12" s="24">
        <v>125</v>
      </c>
      <c r="V12" s="11">
        <f t="shared" si="1"/>
        <v>250</v>
      </c>
    </row>
    <row r="13" spans="1:22" ht="15.75">
      <c r="A13" s="17" t="s">
        <v>4</v>
      </c>
      <c r="B13" s="23">
        <f>ROUNDUP(B9/6,0)</f>
        <v>1</v>
      </c>
      <c r="C13" s="23">
        <f>ROUNDUP(C9/6,0)</f>
        <v>1</v>
      </c>
      <c r="D13" s="23">
        <f>ROUNDUP(D9/6,0)</f>
        <v>0</v>
      </c>
      <c r="E13" s="23">
        <f>ROUNDUP(E9/6,0)</f>
        <v>0</v>
      </c>
      <c r="F13" s="23">
        <f>ROUNDUP(F9/6,0)</f>
        <v>0</v>
      </c>
      <c r="G13" s="23">
        <f>ROUNDUP(G9/6,0)</f>
        <v>0</v>
      </c>
      <c r="H13" s="23">
        <f>ROUNDUP(H9/6,0)</f>
        <v>0</v>
      </c>
      <c r="I13" s="23">
        <f>ROUNDUP(I9/6,0)</f>
        <v>0</v>
      </c>
      <c r="J13" s="23">
        <f>ROUNDUP(J9/6,0)</f>
        <v>0</v>
      </c>
      <c r="K13" s="23">
        <f>ROUNDUP(K9/6,0)</f>
        <v>0</v>
      </c>
      <c r="L13" s="23">
        <f>ROUNDUP(L9/6,0)</f>
        <v>0</v>
      </c>
      <c r="M13" s="23">
        <f>ROUNDUP(M9/6,0)</f>
        <v>0</v>
      </c>
      <c r="N13" s="23">
        <f>ROUNDUP(N9/6,0)</f>
        <v>0</v>
      </c>
      <c r="O13" s="23">
        <f>ROUNDUP(O9/6,0)</f>
        <v>0</v>
      </c>
      <c r="P13" s="23">
        <f>ROUNDUP(P9/6,0)</f>
        <v>0</v>
      </c>
      <c r="Q13" s="23">
        <f>ROUNDUP(Q9/6,0)</f>
        <v>0</v>
      </c>
      <c r="R13" s="23">
        <f>ROUNDUP(R9/6,0)</f>
        <v>0</v>
      </c>
      <c r="S13" s="23">
        <f>ROUNDUP(S9/6,0)</f>
        <v>0</v>
      </c>
      <c r="T13" s="9">
        <f t="shared" si="0"/>
        <v>2</v>
      </c>
      <c r="U13" s="23">
        <v>125</v>
      </c>
      <c r="V13" s="11">
        <f t="shared" si="1"/>
        <v>250</v>
      </c>
    </row>
    <row r="14" spans="1:22" ht="15.75">
      <c r="A14" s="16" t="s">
        <v>3</v>
      </c>
      <c r="B14" s="23">
        <f>IF(B8&lt;=160,200,B8*1.25)</f>
        <v>200</v>
      </c>
      <c r="C14" s="23">
        <f>IF(C8&lt;=160,200,C8*1.25)</f>
        <v>200</v>
      </c>
      <c r="D14" s="23">
        <f>IF(D8&lt;=160,200,D8*1.25)</f>
        <v>200</v>
      </c>
      <c r="E14" s="23">
        <f>IF(E8&lt;=160,200,E8*1.25)</f>
        <v>200</v>
      </c>
      <c r="F14" s="23">
        <f>IF(F8&lt;=160,200,F8*1.25)</f>
        <v>200</v>
      </c>
      <c r="G14" s="23">
        <f>IF(G8&lt;=160,200,G8*1.25)</f>
        <v>200</v>
      </c>
      <c r="H14" s="23">
        <f>IF(H8&lt;=160,200,H8*1.25)</f>
        <v>200</v>
      </c>
      <c r="I14" s="23">
        <f>IF(I8&lt;=160,200,I8*1.25)</f>
        <v>200</v>
      </c>
      <c r="J14" s="23">
        <f>IF(J8&lt;=160,200,J8*1.25)</f>
        <v>200</v>
      </c>
      <c r="K14" s="23">
        <f>IF(K8&lt;=160,200,K8*1.25)</f>
        <v>200</v>
      </c>
      <c r="L14" s="23">
        <f>IF(L8&lt;=160,200,L8*1.25)</f>
        <v>200</v>
      </c>
      <c r="M14" s="23">
        <f>IF(M8&lt;=160,200,M8*1.25)</f>
        <v>200</v>
      </c>
      <c r="N14" s="23">
        <f>IF(N8&lt;=160,200,N8*1.25)</f>
        <v>200</v>
      </c>
      <c r="O14" s="23">
        <f>IF(O8&lt;=160,200,O8*1.25)</f>
        <v>200</v>
      </c>
      <c r="P14" s="23">
        <f>IF(P8&lt;=160,200,P8*1.25)</f>
        <v>200</v>
      </c>
      <c r="Q14" s="23">
        <f>IF(Q8&lt;=160,200,Q8*1.25)</f>
        <v>200</v>
      </c>
      <c r="R14" s="23">
        <f>IF(R8&lt;=160,200,R8*1.25)</f>
        <v>200</v>
      </c>
      <c r="S14" s="23">
        <f>IF(S8&lt;=160,200,S8*1.25)</f>
        <v>200</v>
      </c>
      <c r="T14" s="46">
        <f t="shared" si="0"/>
        <v>3600</v>
      </c>
      <c r="U14" s="24">
        <v>0</v>
      </c>
      <c r="V14" s="46">
        <f>T14</f>
        <v>3600</v>
      </c>
    </row>
    <row r="15" spans="1:22" ht="15.75">
      <c r="A15" s="17" t="s">
        <v>17</v>
      </c>
      <c r="B15" s="23">
        <f>IF(B8&gt;250,2,IF(B8&lt;1,0,1))</f>
        <v>1</v>
      </c>
      <c r="C15" s="23">
        <f>IF(C8&gt;250,2,IF(C8&lt;1,0,1))</f>
        <v>1</v>
      </c>
      <c r="D15" s="23">
        <f>IF(D8&gt;250,2,IF(D8&lt;1,0,1))</f>
        <v>0</v>
      </c>
      <c r="E15" s="23">
        <f>IF(E8&gt;250,2,IF(E8&lt;1,0,1))</f>
        <v>0</v>
      </c>
      <c r="F15" s="23">
        <f>IF(F8&gt;250,2,IF(F8&lt;1,0,1))</f>
        <v>0</v>
      </c>
      <c r="G15" s="23">
        <f>IF(G8&gt;250,2,IF(G8&lt;1,0,1))</f>
        <v>0</v>
      </c>
      <c r="H15" s="23">
        <f>IF(H8&gt;250,2,IF(H8&lt;1,0,1))</f>
        <v>0</v>
      </c>
      <c r="I15" s="23">
        <f>IF(I8&gt;250,2,IF(I8&lt;1,0,1))</f>
        <v>0</v>
      </c>
      <c r="J15" s="23">
        <f>IF(J8&gt;250,2,IF(J8&lt;1,0,1))</f>
        <v>0</v>
      </c>
      <c r="K15" s="23">
        <f>IF(K8&gt;250,2,IF(K8&lt;1,0,1))</f>
        <v>0</v>
      </c>
      <c r="L15" s="23">
        <f>IF(L8&gt;250,2,IF(L8&lt;1,0,1))</f>
        <v>0</v>
      </c>
      <c r="M15" s="23">
        <f>IF(M8&gt;250,2,IF(M8&lt;1,0,1))</f>
        <v>0</v>
      </c>
      <c r="N15" s="23">
        <f>IF(N8&gt;250,2,IF(N8&lt;1,0,1))</f>
        <v>0</v>
      </c>
      <c r="O15" s="23">
        <f>IF(O8&gt;250,2,IF(O8&lt;1,0,1))</f>
        <v>0</v>
      </c>
      <c r="P15" s="23">
        <f>IF(P8&gt;250,2,IF(P8&lt;1,0,1))</f>
        <v>0</v>
      </c>
      <c r="Q15" s="23">
        <f>IF(Q8&gt;250,2,IF(Q8&lt;1,0,1))</f>
        <v>0</v>
      </c>
      <c r="R15" s="23">
        <f>IF(R8&gt;250,2,IF(R8&lt;1,0,1))</f>
        <v>0</v>
      </c>
      <c r="S15" s="23">
        <f>IF(S8&gt;250,2,IF(S8&lt;1,0,1))</f>
        <v>0</v>
      </c>
      <c r="T15" s="23">
        <f>SUM(B15:S15)</f>
        <v>2</v>
      </c>
      <c r="U15" s="23">
        <v>150</v>
      </c>
      <c r="V15" s="11">
        <f t="shared" si="1"/>
        <v>300</v>
      </c>
    </row>
    <row r="16" spans="1:22" ht="18" customHeight="1">
      <c r="A16" s="17" t="s">
        <v>15</v>
      </c>
      <c r="B16" s="23">
        <f>ROUNDUP(B9/6,0)</f>
        <v>1</v>
      </c>
      <c r="C16" s="23">
        <f>ROUNDUP(C9/6,0)</f>
        <v>1</v>
      </c>
      <c r="D16" s="23">
        <f>ROUNDUP(D9/6,0)</f>
        <v>0</v>
      </c>
      <c r="E16" s="23">
        <f>ROUNDUP(E9/6,0)</f>
        <v>0</v>
      </c>
      <c r="F16" s="23">
        <f>ROUNDUP(F9/6,0)</f>
        <v>0</v>
      </c>
      <c r="G16" s="23">
        <f>ROUNDUP(G9/6,0)</f>
        <v>0</v>
      </c>
      <c r="H16" s="23">
        <f>ROUNDUP(H9/6,0)</f>
        <v>0</v>
      </c>
      <c r="I16" s="23">
        <f>ROUNDUP(I9/6,0)</f>
        <v>0</v>
      </c>
      <c r="J16" s="23">
        <f>ROUNDUP(J9/6,0)</f>
        <v>0</v>
      </c>
      <c r="K16" s="23">
        <f>ROUNDUP(K9/6,0)</f>
        <v>0</v>
      </c>
      <c r="L16" s="23">
        <f>ROUNDUP(L9/6,0)</f>
        <v>0</v>
      </c>
      <c r="M16" s="23">
        <f>ROUNDUP(M9/6,0)</f>
        <v>0</v>
      </c>
      <c r="N16" s="23">
        <f>ROUNDUP(N9/6,0)</f>
        <v>0</v>
      </c>
      <c r="O16" s="23">
        <f>ROUNDUP(O9/6,0)</f>
        <v>0</v>
      </c>
      <c r="P16" s="23">
        <f>ROUNDUP(P9/6,0)</f>
        <v>0</v>
      </c>
      <c r="Q16" s="23">
        <f>ROUNDUP(Q9/6,0)</f>
        <v>0</v>
      </c>
      <c r="R16" s="23">
        <f>ROUNDUP(R9/6,0)</f>
        <v>0</v>
      </c>
      <c r="S16" s="23">
        <f>ROUNDUP(S9/6,0)</f>
        <v>0</v>
      </c>
      <c r="T16" s="23">
        <f>SUM(B16:S16)</f>
        <v>2</v>
      </c>
      <c r="U16" s="24">
        <v>100</v>
      </c>
      <c r="V16" s="11">
        <f t="shared" si="1"/>
        <v>200</v>
      </c>
    </row>
    <row r="17" spans="1:22" ht="15.75">
      <c r="A17" s="18" t="s">
        <v>7</v>
      </c>
      <c r="B17" s="25">
        <f>IF(B8&gt;1,1,0)</f>
        <v>1</v>
      </c>
      <c r="C17" s="25">
        <f>IF(C8&gt;1,1,0)</f>
        <v>1</v>
      </c>
      <c r="D17" s="25">
        <f>IF(D8&gt;1,1,0)</f>
        <v>0</v>
      </c>
      <c r="E17" s="25">
        <f>IF(E8&gt;1,1,0)</f>
        <v>0</v>
      </c>
      <c r="F17" s="25">
        <f>IF(F8&gt;1,1,0)</f>
        <v>0</v>
      </c>
      <c r="G17" s="25">
        <f>IF(G8&gt;1,1,0)</f>
        <v>0</v>
      </c>
      <c r="H17" s="25">
        <f>IF(H8&gt;1,1,0)</f>
        <v>0</v>
      </c>
      <c r="I17" s="25">
        <f>IF(I8&gt;1,1,0)</f>
        <v>0</v>
      </c>
      <c r="J17" s="25">
        <f>IF(J8&gt;1,1,0)</f>
        <v>0</v>
      </c>
      <c r="K17" s="25">
        <f>IF(K8&gt;1,1,0)</f>
        <v>0</v>
      </c>
      <c r="L17" s="25">
        <f>IF(L8&gt;1,1,0)</f>
        <v>0</v>
      </c>
      <c r="M17" s="25">
        <f>IF(M8&gt;1,1,0)</f>
        <v>0</v>
      </c>
      <c r="N17" s="25">
        <f>IF(N8&gt;1,1,0)</f>
        <v>0</v>
      </c>
      <c r="O17" s="25">
        <f>IF(O8&gt;1,1,0)</f>
        <v>0</v>
      </c>
      <c r="P17" s="25">
        <f>IF(P8&gt;1,1,0)</f>
        <v>0</v>
      </c>
      <c r="Q17" s="25">
        <f>IF(Q8&gt;1,1,0)</f>
        <v>0</v>
      </c>
      <c r="R17" s="25">
        <f>IF(R8&gt;1,1,0)</f>
        <v>0</v>
      </c>
      <c r="S17" s="25">
        <f>IF(S8&gt;1,1,0)</f>
        <v>0</v>
      </c>
      <c r="T17" s="25">
        <f>SUM(B17:S17)</f>
        <v>2</v>
      </c>
      <c r="U17" s="25">
        <v>80</v>
      </c>
      <c r="V17" s="11">
        <f t="shared" si="1"/>
        <v>160</v>
      </c>
    </row>
    <row r="18" spans="1:22" ht="17.25" customHeight="1" thickBot="1">
      <c r="A18" s="17" t="s">
        <v>19</v>
      </c>
      <c r="B18" s="23">
        <f>IF(B8&lt;=250,1,2)</f>
        <v>1</v>
      </c>
      <c r="C18" s="23">
        <f>IF(C8&lt;=250,1,2)</f>
        <v>1</v>
      </c>
      <c r="D18" s="23">
        <f>IF(D8&lt;=250,1,2)</f>
        <v>1</v>
      </c>
      <c r="E18" s="23">
        <f>IF(E8&lt;=250,1,2)</f>
        <v>1</v>
      </c>
      <c r="F18" s="23">
        <f>IF(F8&lt;=250,1,2)</f>
        <v>1</v>
      </c>
      <c r="G18" s="23">
        <f>IF(G8&lt;=250,1,2)</f>
        <v>1</v>
      </c>
      <c r="H18" s="23">
        <f>IF(H8&lt;=250,1,2)</f>
        <v>1</v>
      </c>
      <c r="I18" s="23">
        <f>IF(I8&lt;=250,1,2)</f>
        <v>1</v>
      </c>
      <c r="J18" s="23">
        <f>IF(J8&lt;=250,1,2)</f>
        <v>1</v>
      </c>
      <c r="K18" s="23">
        <f>IF(K8&lt;=250,1,2)</f>
        <v>1</v>
      </c>
      <c r="L18" s="23">
        <f>IF(L8&lt;=250,1,2)</f>
        <v>1</v>
      </c>
      <c r="M18" s="23">
        <f>IF(M8&lt;=250,1,2)</f>
        <v>1</v>
      </c>
      <c r="N18" s="23">
        <f>IF(N8&lt;=250,1,2)</f>
        <v>1</v>
      </c>
      <c r="O18" s="23">
        <f>IF(O8&lt;=250,1,2)</f>
        <v>1</v>
      </c>
      <c r="P18" s="23">
        <f>IF(P8&lt;=250,1,2)</f>
        <v>1</v>
      </c>
      <c r="Q18" s="23">
        <f>IF(Q8&lt;=250,1,2)</f>
        <v>1</v>
      </c>
      <c r="R18" s="23">
        <f>IF(R8&lt;=250,1,2)</f>
        <v>1</v>
      </c>
      <c r="S18" s="23">
        <f>IF(S8&lt;=250,1,2)</f>
        <v>1</v>
      </c>
      <c r="T18" s="11">
        <f>SUM(B18:S18)</f>
        <v>18</v>
      </c>
      <c r="U18" s="11">
        <v>100</v>
      </c>
      <c r="V18" s="11">
        <f t="shared" si="1"/>
        <v>1800</v>
      </c>
    </row>
    <row r="19" spans="1:22" ht="16.5" thickBo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1"/>
      <c r="O19" s="21"/>
      <c r="P19" s="37" t="s">
        <v>11</v>
      </c>
      <c r="Q19" s="38"/>
      <c r="R19" s="38"/>
      <c r="S19" s="38"/>
      <c r="T19" s="38"/>
      <c r="U19" s="39"/>
      <c r="V19" s="26">
        <f>SUM(V10:V18)</f>
        <v>7510</v>
      </c>
    </row>
    <row r="20" spans="1:22" ht="16.5" thickBot="1">
      <c r="A20" s="19" t="s">
        <v>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37" t="s">
        <v>27</v>
      </c>
      <c r="Q20" s="38"/>
      <c r="R20" s="38"/>
      <c r="S20" s="38"/>
      <c r="T20" s="38"/>
      <c r="U20" s="39"/>
      <c r="V20" s="22">
        <f>ROUNDUP((V19*0.8),0)</f>
        <v>6008</v>
      </c>
    </row>
    <row r="21" spans="1:17" ht="29.25" customHeight="1">
      <c r="A21" s="40" t="s">
        <v>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8"/>
      <c r="Q21" s="28"/>
    </row>
    <row r="22" spans="1:19" ht="30.75" customHeight="1">
      <c r="A22" s="40" t="s">
        <v>30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9"/>
      <c r="Q22" s="29"/>
      <c r="S22" s="8" t="s">
        <v>14</v>
      </c>
    </row>
    <row r="23" spans="1:20" ht="15.75">
      <c r="A23" s="29" t="s">
        <v>24</v>
      </c>
      <c r="T23" s="32"/>
    </row>
    <row r="24" ht="15.75">
      <c r="A24" s="29" t="s">
        <v>29</v>
      </c>
    </row>
    <row r="25" ht="15.75">
      <c r="A25" s="29" t="s">
        <v>32</v>
      </c>
    </row>
  </sheetData>
  <sheetProtection/>
  <mergeCells count="11">
    <mergeCell ref="A22:O22"/>
    <mergeCell ref="T6:T7"/>
    <mergeCell ref="U6:U7"/>
    <mergeCell ref="F1:O1"/>
    <mergeCell ref="P19:U19"/>
    <mergeCell ref="P20:U20"/>
    <mergeCell ref="A21:O21"/>
    <mergeCell ref="V6:V7"/>
    <mergeCell ref="B2:U2"/>
    <mergeCell ref="M4:V4"/>
    <mergeCell ref="A4:L4"/>
  </mergeCells>
  <printOptions/>
  <pageMargins left="0.5" right="0.25" top="0.5" bottom="0.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2022-01-05T06:46:20Z</dcterms:modified>
  <cp:category/>
  <cp:version/>
  <cp:contentType/>
  <cp:contentStatus/>
</cp:coreProperties>
</file>